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ysemail-my.sharepoint.com/personal/dustin_newkirk_its_ny_gov/Documents/Downloads/"/>
    </mc:Choice>
  </mc:AlternateContent>
  <xr:revisionPtr revIDLastSave="1" documentId="11_F876C75A8CEB0C2418FF148D34ECDB178DD26D75" xr6:coauthVersionLast="47" xr6:coauthVersionMax="47" xr10:uidLastSave="{57D14823-9173-4574-9BB0-BA0E54F4BB83}"/>
  <bookViews>
    <workbookView xWindow="-120" yWindow="-120" windowWidth="29040" windowHeight="15720" xr2:uid="{00000000-000D-0000-FFFF-FFFF00000000}"/>
  </bookViews>
  <sheets>
    <sheet name="Server Upgrade" sheetId="2" r:id="rId1"/>
  </sheets>
  <definedNames>
    <definedName name="_xlnm._FilterDatabase" localSheetId="0" hidden="1">'Server Upgrade'!$A$30:$C$69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2" l="1"/>
  <c r="H30" i="2"/>
  <c r="J30" i="2" s="1"/>
  <c r="B25" i="2"/>
  <c r="G24" i="2"/>
  <c r="F28" i="2" s="1"/>
  <c r="F24" i="2"/>
  <c r="H25" i="2" s="1"/>
  <c r="B24" i="2"/>
  <c r="G22" i="2"/>
  <c r="F22" i="2"/>
  <c r="H22" i="2" s="1"/>
  <c r="G21" i="2"/>
  <c r="G23" i="2" s="1"/>
  <c r="F21" i="2"/>
  <c r="H21" i="2" s="1"/>
  <c r="E21" i="2"/>
  <c r="H19" i="2"/>
  <c r="H18" i="2"/>
  <c r="H17" i="2"/>
  <c r="H16" i="2"/>
  <c r="F16" i="2"/>
  <c r="H15" i="2"/>
  <c r="G15" i="2"/>
  <c r="F15" i="2"/>
  <c r="H14" i="2"/>
  <c r="G14" i="2"/>
  <c r="F14" i="2"/>
  <c r="H13" i="2"/>
  <c r="G13" i="2"/>
  <c r="F13" i="2"/>
  <c r="E13" i="2"/>
  <c r="H12" i="2"/>
  <c r="G12" i="2"/>
  <c r="F12" i="2"/>
  <c r="H11" i="2"/>
  <c r="G11" i="2"/>
  <c r="F11" i="2"/>
  <c r="H10" i="2"/>
  <c r="G10" i="2"/>
  <c r="F10" i="2"/>
  <c r="E10" i="2"/>
  <c r="H9" i="2"/>
  <c r="G9" i="2"/>
  <c r="F9" i="2"/>
  <c r="E9" i="2"/>
  <c r="H8" i="2"/>
  <c r="G8" i="2"/>
  <c r="F8" i="2"/>
  <c r="E8" i="2"/>
  <c r="H7" i="2"/>
  <c r="G7" i="2"/>
  <c r="F7" i="2"/>
  <c r="E7" i="2"/>
  <c r="H6" i="2"/>
  <c r="G6" i="2"/>
  <c r="F6" i="2"/>
  <c r="E6" i="2"/>
  <c r="H5" i="2"/>
  <c r="G5" i="2"/>
  <c r="F5" i="2"/>
  <c r="E5" i="2"/>
  <c r="H4" i="2"/>
  <c r="G4" i="2"/>
  <c r="F4" i="2"/>
  <c r="G25" i="2" l="1"/>
  <c r="G28" i="2"/>
  <c r="H28" i="2" s="1"/>
</calcChain>
</file>

<file path=xl/sharedStrings.xml><?xml version="1.0" encoding="utf-8"?>
<sst xmlns="http://schemas.openxmlformats.org/spreadsheetml/2006/main" count="102" uniqueCount="63">
  <si>
    <t>Server Upgrade</t>
  </si>
  <si>
    <t>Prices Per:</t>
  </si>
  <si>
    <t>Totals:</t>
  </si>
  <si>
    <t>Part</t>
  </si>
  <si>
    <t>Quantity</t>
  </si>
  <si>
    <t>Original Estimate</t>
  </si>
  <si>
    <t>Actual</t>
  </si>
  <si>
    <t>Per Node</t>
  </si>
  <si>
    <t>O.E.</t>
  </si>
  <si>
    <t>Percent Saved:</t>
  </si>
  <si>
    <t>Purchased:</t>
  </si>
  <si>
    <t>Dell C6420</t>
  </si>
  <si>
    <t>Yes</t>
  </si>
  <si>
    <t>CPUs</t>
  </si>
  <si>
    <t>500GB 2.5" SSDs</t>
  </si>
  <si>
    <t>No</t>
  </si>
  <si>
    <t>M.2 Risers</t>
  </si>
  <si>
    <t>Kingston128GB M.2</t>
  </si>
  <si>
    <t>RAM</t>
  </si>
  <si>
    <t>Mezz NIC</t>
  </si>
  <si>
    <t>LSI Card</t>
  </si>
  <si>
    <t>LSI Cable</t>
  </si>
  <si>
    <t>M.2 Riser Cable</t>
  </si>
  <si>
    <t>NetApp Appliance</t>
  </si>
  <si>
    <t>10TB SAS Drive</t>
  </si>
  <si>
    <t>Server Rack</t>
  </si>
  <si>
    <t>R720 Rack Rails</t>
  </si>
  <si>
    <t>C6420 Rack Rails</t>
  </si>
  <si>
    <t>Netapp Rack Rails</t>
  </si>
  <si>
    <t>Application Server Total</t>
  </si>
  <si>
    <t>Storage Server Total</t>
  </si>
  <si>
    <t>Application Server Parts:</t>
  </si>
  <si>
    <t>Left:</t>
  </si>
  <si>
    <t>Total:</t>
  </si>
  <si>
    <t>Remaining:</t>
  </si>
  <si>
    <t>Difference:</t>
  </si>
  <si>
    <t>Goal</t>
  </si>
  <si>
    <t>Donated</t>
  </si>
  <si>
    <t>Donations</t>
  </si>
  <si>
    <t>Donated:</t>
  </si>
  <si>
    <t>Spent:</t>
  </si>
  <si>
    <t>Left over:</t>
  </si>
  <si>
    <t>Name</t>
  </si>
  <si>
    <t>Date</t>
  </si>
  <si>
    <t>Amount</t>
  </si>
  <si>
    <t>Purchases</t>
  </si>
  <si>
    <t>Tyler</t>
  </si>
  <si>
    <t>Sascha</t>
  </si>
  <si>
    <t>Erin</t>
  </si>
  <si>
    <t>CPU Purchase</t>
  </si>
  <si>
    <t>Mike</t>
  </si>
  <si>
    <t>JBOD Purchase</t>
  </si>
  <si>
    <t>Laura</t>
  </si>
  <si>
    <t>Margie</t>
  </si>
  <si>
    <t>Memory</t>
  </si>
  <si>
    <t>PHA Edits</t>
  </si>
  <si>
    <t>Dell Rails</t>
  </si>
  <si>
    <t>Netapp Rails</t>
  </si>
  <si>
    <t>C6420 Rails</t>
  </si>
  <si>
    <t>Netgear Switch</t>
  </si>
  <si>
    <t>Rack</t>
  </si>
  <si>
    <t>Replacement Motherboard</t>
  </si>
  <si>
    <t>DAC Cables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</si>
</sst>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m/d/yy"/>
  </numFmts>
  <fonts count="10" x14ac:knownFonts="1">
    <font>
      <sz val="10"/>
      <color rgb="FF000000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20"/>
      <color theme="1"/>
      <name val="Arial"/>
      <scheme val="minor"/>
    </font>
    <font>
      <b/>
      <sz val="16"/>
      <color theme="1"/>
      <name val="Arial"/>
      <scheme val="minor"/>
    </font>
    <font>
      <b/>
      <sz val="14"/>
      <color theme="1"/>
      <name val="Arial"/>
      <scheme val="minor"/>
    </font>
    <font>
      <sz val="14"/>
      <color theme="1"/>
      <name val="Arial"/>
      <scheme val="minor"/>
    </font>
    <font>
      <sz val="14"/>
      <color theme="1"/>
      <name val="Arial"/>
    </font>
    <font>
      <b/>
      <sz val="12"/>
      <color theme="1"/>
      <name val="Arial"/>
      <scheme val="minor"/>
    </font>
    <font>
      <sz val="12"/>
      <color theme="1"/>
      <name val="Arial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93C47D"/>
        <bgColor rgb="FF93C47D"/>
      </patternFill>
    </fill>
    <fill>
      <patternFill patternType="solid">
        <fgColor rgb="FF6AA84F"/>
        <bgColor rgb="FF6AA84F"/>
      </patternFill>
    </fill>
    <fill>
      <patternFill patternType="solid">
        <fgColor theme="6"/>
        <bgColor theme="6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4" xfId="0" applyFont="1" applyBorder="1"/>
    <xf numFmtId="0" fontId="3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3" borderId="4" xfId="0" applyFont="1" applyFill="1" applyBorder="1"/>
    <xf numFmtId="164" fontId="6" fillId="3" borderId="4" xfId="0" applyNumberFormat="1" applyFont="1" applyFill="1" applyBorder="1"/>
    <xf numFmtId="9" fontId="6" fillId="3" borderId="4" xfId="0" applyNumberFormat="1" applyFont="1" applyFill="1" applyBorder="1"/>
    <xf numFmtId="0" fontId="6" fillId="4" borderId="4" xfId="0" applyFont="1" applyFill="1" applyBorder="1"/>
    <xf numFmtId="164" fontId="6" fillId="4" borderId="4" xfId="0" applyNumberFormat="1" applyFont="1" applyFill="1" applyBorder="1"/>
    <xf numFmtId="164" fontId="7" fillId="4" borderId="4" xfId="0" applyNumberFormat="1" applyFont="1" applyFill="1" applyBorder="1" applyAlignment="1">
      <alignment horizontal="right"/>
    </xf>
    <xf numFmtId="9" fontId="6" fillId="4" borderId="4" xfId="0" applyNumberFormat="1" applyFont="1" applyFill="1" applyBorder="1"/>
    <xf numFmtId="0" fontId="2" fillId="4" borderId="4" xfId="0" applyFont="1" applyFill="1" applyBorder="1"/>
    <xf numFmtId="164" fontId="7" fillId="3" borderId="4" xfId="0" applyNumberFormat="1" applyFont="1" applyFill="1" applyBorder="1" applyAlignment="1">
      <alignment horizontal="right"/>
    </xf>
    <xf numFmtId="164" fontId="6" fillId="4" borderId="0" xfId="0" applyNumberFormat="1" applyFont="1" applyFill="1"/>
    <xf numFmtId="0" fontId="6" fillId="5" borderId="4" xfId="0" applyFont="1" applyFill="1" applyBorder="1"/>
    <xf numFmtId="0" fontId="6" fillId="6" borderId="4" xfId="0" applyFont="1" applyFill="1" applyBorder="1"/>
    <xf numFmtId="164" fontId="6" fillId="6" borderId="4" xfId="0" applyNumberFormat="1" applyFont="1" applyFill="1" applyBorder="1"/>
    <xf numFmtId="164" fontId="6" fillId="3" borderId="0" xfId="0" applyNumberFormat="1" applyFont="1" applyFill="1"/>
    <xf numFmtId="10" fontId="6" fillId="4" borderId="4" xfId="0" applyNumberFormat="1" applyFont="1" applyFill="1" applyBorder="1"/>
    <xf numFmtId="10" fontId="6" fillId="3" borderId="4" xfId="0" applyNumberFormat="1" applyFont="1" applyFill="1" applyBorder="1"/>
    <xf numFmtId="0" fontId="6" fillId="7" borderId="4" xfId="0" applyFont="1" applyFill="1" applyBorder="1"/>
    <xf numFmtId="0" fontId="5" fillId="4" borderId="4" xfId="0" applyFont="1" applyFill="1" applyBorder="1"/>
    <xf numFmtId="164" fontId="5" fillId="4" borderId="4" xfId="0" applyNumberFormat="1" applyFont="1" applyFill="1" applyBorder="1"/>
    <xf numFmtId="0" fontId="6" fillId="0" borderId="0" xfId="0" applyFont="1"/>
    <xf numFmtId="0" fontId="5" fillId="0" borderId="0" xfId="0" applyFont="1"/>
    <xf numFmtId="164" fontId="6" fillId="0" borderId="0" xfId="0" applyNumberFormat="1" applyFont="1"/>
    <xf numFmtId="10" fontId="6" fillId="0" borderId="0" xfId="0" applyNumberFormat="1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/>
    <xf numFmtId="0" fontId="8" fillId="8" borderId="4" xfId="0" applyFont="1" applyFill="1" applyBorder="1"/>
    <xf numFmtId="0" fontId="9" fillId="8" borderId="4" xfId="0" applyFont="1" applyFill="1" applyBorder="1"/>
    <xf numFmtId="164" fontId="9" fillId="8" borderId="4" xfId="0" applyNumberFormat="1" applyFont="1" applyFill="1" applyBorder="1"/>
    <xf numFmtId="164" fontId="9" fillId="0" borderId="4" xfId="0" applyNumberFormat="1" applyFont="1" applyBorder="1"/>
    <xf numFmtId="0" fontId="9" fillId="0" borderId="4" xfId="0" applyFont="1" applyBorder="1"/>
    <xf numFmtId="14" fontId="9" fillId="0" borderId="4" xfId="0" applyNumberFormat="1" applyFont="1" applyBorder="1"/>
    <xf numFmtId="164" fontId="2" fillId="0" borderId="0" xfId="0" applyNumberFormat="1" applyFont="1"/>
    <xf numFmtId="164" fontId="2" fillId="0" borderId="4" xfId="0" applyNumberFormat="1" applyFont="1" applyBorder="1"/>
    <xf numFmtId="165" fontId="9" fillId="0" borderId="4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3" fillId="3" borderId="1" xfId="0" applyFont="1" applyFill="1" applyBorder="1" applyAlignment="1">
      <alignment horizontal="center"/>
    </xf>
    <xf numFmtId="0" fontId="1" fillId="3" borderId="3" xfId="0" applyFont="1" applyFill="1" applyBorder="1"/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6AA84F"/>
          <bgColor rgb="FF6AA84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erver Info-style" pivot="0" count="4" xr9:uid="{00000000-0011-0000-FFFF-FFFF00000000}">
      <tableStyleElement type="wholeTable" size="0" dxfId="3"/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Server Upgrades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891AD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FB3-454B-AA40-65B5ED04A316}"/>
              </c:ext>
            </c:extLst>
          </c:dPt>
          <c:dPt>
            <c:idx val="1"/>
            <c:bubble3D val="0"/>
            <c:spPr>
              <a:solidFill>
                <a:srgbClr val="004561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FB3-454B-AA40-65B5ED04A316}"/>
              </c:ext>
            </c:extLst>
          </c:dPt>
          <c:dPt>
            <c:idx val="2"/>
            <c:bubble3D val="0"/>
            <c:spPr>
              <a:solidFill>
                <a:srgbClr val="FF6F31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FB3-454B-AA40-65B5ED04A316}"/>
              </c:ext>
            </c:extLst>
          </c:dPt>
          <c:dPt>
            <c:idx val="3"/>
            <c:bubble3D val="0"/>
            <c:spPr>
              <a:solidFill>
                <a:srgbClr val="1C7685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FB3-454B-AA40-65B5ED04A316}"/>
              </c:ext>
            </c:extLst>
          </c:dPt>
          <c:dPt>
            <c:idx val="4"/>
            <c:bubble3D val="0"/>
            <c:spPr>
              <a:solidFill>
                <a:srgbClr val="0F45A8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5FB3-454B-AA40-65B5ED04A316}"/>
              </c:ext>
            </c:extLst>
          </c:dPt>
          <c:dPt>
            <c:idx val="5"/>
            <c:bubble3D val="0"/>
            <c:spPr>
              <a:solidFill>
                <a:srgbClr val="4CDC8B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5FB3-454B-AA40-65B5ED04A316}"/>
              </c:ext>
            </c:extLst>
          </c:dPt>
          <c:dPt>
            <c:idx val="6"/>
            <c:bubble3D val="0"/>
            <c:spPr>
              <a:solidFill>
                <a:srgbClr val="8AB2C6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5FB3-454B-AA40-65B5ED04A316}"/>
              </c:ext>
            </c:extLst>
          </c:dPt>
          <c:dPt>
            <c:idx val="7"/>
            <c:bubble3D val="0"/>
            <c:spPr>
              <a:solidFill>
                <a:srgbClr val="4D7D90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5FB3-454B-AA40-65B5ED04A316}"/>
              </c:ext>
            </c:extLst>
          </c:dPt>
          <c:dPt>
            <c:idx val="8"/>
            <c:bubble3D val="0"/>
            <c:spPr>
              <a:solidFill>
                <a:srgbClr val="FF9A6F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5FB3-454B-AA40-65B5ED04A316}"/>
              </c:ext>
            </c:extLst>
          </c:dPt>
          <c:dPt>
            <c:idx val="9"/>
            <c:bubble3D val="0"/>
            <c:spPr>
              <a:solidFill>
                <a:srgbClr val="609FAA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5FB3-454B-AA40-65B5ED04A316}"/>
              </c:ext>
            </c:extLst>
          </c:dPt>
          <c:dPt>
            <c:idx val="10"/>
            <c:bubble3D val="0"/>
            <c:spPr>
              <a:solidFill>
                <a:srgbClr val="577DC2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5FB3-454B-AA40-65B5ED04A316}"/>
              </c:ext>
            </c:extLst>
          </c:dPt>
          <c:dPt>
            <c:idx val="11"/>
            <c:bubble3D val="0"/>
            <c:spPr>
              <a:solidFill>
                <a:srgbClr val="82E7AE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7-5FB3-454B-AA40-65B5ED04A316}"/>
              </c:ext>
            </c:extLst>
          </c:dPt>
          <c:dPt>
            <c:idx val="12"/>
            <c:bubble3D val="0"/>
            <c:spPr>
              <a:solidFill>
                <a:srgbClr val="BCD3DE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9-5FB3-454B-AA40-65B5ED04A316}"/>
              </c:ext>
            </c:extLst>
          </c:dPt>
          <c:dPt>
            <c:idx val="13"/>
            <c:bubble3D val="0"/>
            <c:spPr>
              <a:solidFill>
                <a:srgbClr val="99B5C0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B-5FB3-454B-AA40-65B5ED04A316}"/>
              </c:ext>
            </c:extLst>
          </c:dPt>
          <c:dPt>
            <c:idx val="14"/>
            <c:bubble3D val="0"/>
            <c:spPr>
              <a:solidFill>
                <a:srgbClr val="FFC5AD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D-5FB3-454B-AA40-65B5ED04A316}"/>
              </c:ext>
            </c:extLst>
          </c:dPt>
          <c:dPt>
            <c:idx val="15"/>
            <c:bubble3D val="0"/>
            <c:spPr>
              <a:solidFill>
                <a:srgbClr val="A4C8CE"/>
              </a:solidFill>
              <a:ln w="9525" cmpd="sng">
                <a:solidFill>
                  <a:srgbClr val="434343"/>
                </a:solidFill>
              </a:ln>
            </c:spPr>
            <c:extLst>
              <c:ext xmlns:c16="http://schemas.microsoft.com/office/drawing/2014/chart" uri="{C3380CC4-5D6E-409C-BE32-E72D297353CC}">
                <c16:uniqueId val="{0000001F-5FB3-454B-AA40-65B5ED04A316}"/>
              </c:ext>
            </c:extLst>
          </c:dPt>
          <c:cat>
            <c:strRef>
              <c:f>'Server Upgrade'!$A$4:$A$19</c:f>
              <c:strCache>
                <c:ptCount val="16"/>
                <c:pt idx="0">
                  <c:v>Dell C6420</c:v>
                </c:pt>
                <c:pt idx="1">
                  <c:v>CPUs</c:v>
                </c:pt>
                <c:pt idx="2">
                  <c:v>500GB 2.5" SSDs</c:v>
                </c:pt>
                <c:pt idx="3">
                  <c:v>M.2 Risers</c:v>
                </c:pt>
                <c:pt idx="4">
                  <c:v>Kingston128GB M.2</c:v>
                </c:pt>
                <c:pt idx="5">
                  <c:v>RAM</c:v>
                </c:pt>
                <c:pt idx="6">
                  <c:v>Mezz NIC</c:v>
                </c:pt>
                <c:pt idx="7">
                  <c:v>LSI Card</c:v>
                </c:pt>
                <c:pt idx="8">
                  <c:v>LSI Cable</c:v>
                </c:pt>
                <c:pt idx="9">
                  <c:v>M.2 Riser Cable</c:v>
                </c:pt>
                <c:pt idx="10">
                  <c:v>NetApp Appliance</c:v>
                </c:pt>
                <c:pt idx="11">
                  <c:v>10TB SAS Drive</c:v>
                </c:pt>
                <c:pt idx="12">
                  <c:v>Server Rack</c:v>
                </c:pt>
                <c:pt idx="13">
                  <c:v>R720 Rack Rails</c:v>
                </c:pt>
                <c:pt idx="14">
                  <c:v>C6420 Rack Rails</c:v>
                </c:pt>
                <c:pt idx="15">
                  <c:v>Netapp Rack Rails</c:v>
                </c:pt>
              </c:strCache>
            </c:strRef>
          </c:cat>
          <c:val>
            <c:numRef>
              <c:f>'Server Upgrade'!$G$4:$G$19</c:f>
              <c:numCache>
                <c:formatCode>"$"#,##0.00</c:formatCode>
                <c:ptCount val="16"/>
                <c:pt idx="0">
                  <c:v>250</c:v>
                </c:pt>
                <c:pt idx="1">
                  <c:v>240</c:v>
                </c:pt>
                <c:pt idx="2">
                  <c:v>468</c:v>
                </c:pt>
                <c:pt idx="3">
                  <c:v>120</c:v>
                </c:pt>
                <c:pt idx="4">
                  <c:v>90</c:v>
                </c:pt>
                <c:pt idx="5">
                  <c:v>225</c:v>
                </c:pt>
                <c:pt idx="6">
                  <c:v>34</c:v>
                </c:pt>
                <c:pt idx="7">
                  <c:v>20</c:v>
                </c:pt>
                <c:pt idx="8">
                  <c:v>27</c:v>
                </c:pt>
                <c:pt idx="9">
                  <c:v>84</c:v>
                </c:pt>
                <c:pt idx="10">
                  <c:v>170</c:v>
                </c:pt>
                <c:pt idx="11">
                  <c:v>876</c:v>
                </c:pt>
                <c:pt idx="12">
                  <c:v>220</c:v>
                </c:pt>
                <c:pt idx="13">
                  <c:v>35</c:v>
                </c:pt>
                <c:pt idx="14">
                  <c:v>35</c:v>
                </c:pt>
                <c:pt idx="1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5FB3-454B-AA40-65B5ED04A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962025</xdr:colOff>
      <xdr:row>0</xdr:row>
      <xdr:rowOff>9525</xdr:rowOff>
    </xdr:from>
    <xdr:ext cx="5715000" cy="3533775"/>
    <xdr:graphicFrame macro="">
      <xdr:nvGraphicFramePr>
        <xdr:cNvPr id="2" name="Chart 1" titl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9</xdr:col>
      <xdr:colOff>962025</xdr:colOff>
      <xdr:row>12</xdr:row>
      <xdr:rowOff>247650</xdr:rowOff>
    </xdr:from>
    <xdr:ext cx="5715000" cy="3533775"/>
    <xdr:pic>
      <xdr:nvPicPr>
        <xdr:cNvPr id="2043229586" name="Chart2" title="Chart">
          <a:extLst>
            <a:ext uri="{FF2B5EF4-FFF2-40B4-BE49-F238E27FC236}">
              <a16:creationId xmlns:a16="http://schemas.microsoft.com/office/drawing/2014/main" id="{00000000-0008-0000-0100-00009235C979}"/>
            </a:ext>
            <a:ext uri="GoogleSheetsCustomDataVersion1">
              <go:sheetsCustomData xmlns:go="http://customooxmlschemas.google.com/" xmlns:sle15="http://schemas.microsoft.com/office/drawing/2012/slicer" xmlns:x3Unk="http://schemas.microsoft.com/office/drawing/2010/slicer" xmlns:dgm="http://schemas.openxmlformats.org/drawingml/2006/diagram" xmlns:mc="http://schemas.openxmlformats.org/markup-compatibility/2006" xmlns:cx1="http://schemas.microsoft.com/office/drawing/2015/9/8/chartex" xmlns:cx="http://schemas.microsoft.com/office/drawing/2014/chartex" xmlns:c="http://schemas.openxmlformats.org/drawingml/2006/chart" xmlns:r="http://schemas.openxmlformats.org/officeDocument/2006/relationships" xmlns="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K70"/>
  <sheetViews>
    <sheetView tabSelected="1" workbookViewId="0">
      <selection sqref="A1:I1"/>
    </sheetView>
  </sheetViews>
  <sheetFormatPr defaultColWidth="12.5703125" defaultRowHeight="15.75" customHeight="1" x14ac:dyDescent="0.2"/>
  <cols>
    <col min="1" max="1" width="28.42578125" customWidth="1"/>
    <col min="2" max="2" width="11.85546875" customWidth="1"/>
    <col min="3" max="3" width="22.85546875" customWidth="1"/>
    <col min="4" max="4" width="14.42578125" customWidth="1"/>
    <col min="5" max="6" width="12.28515625" customWidth="1"/>
    <col min="7" max="7" width="11.42578125" customWidth="1"/>
    <col min="8" max="8" width="17.85546875" customWidth="1"/>
    <col min="9" max="9" width="13.7109375" customWidth="1"/>
  </cols>
  <sheetData>
    <row r="1" spans="1:9" ht="26.25" x14ac:dyDescent="0.4">
      <c r="A1" s="46" t="s">
        <v>0</v>
      </c>
      <c r="B1" s="47"/>
      <c r="C1" s="47"/>
      <c r="D1" s="47"/>
      <c r="E1" s="47"/>
      <c r="F1" s="47"/>
      <c r="G1" s="47"/>
      <c r="H1" s="47"/>
      <c r="I1" s="48"/>
    </row>
    <row r="2" spans="1:9" ht="26.25" x14ac:dyDescent="0.4">
      <c r="A2" s="2"/>
      <c r="B2" s="2"/>
      <c r="C2" s="49" t="s">
        <v>1</v>
      </c>
      <c r="D2" s="50"/>
      <c r="E2" s="3"/>
      <c r="F2" s="51" t="s">
        <v>2</v>
      </c>
      <c r="G2" s="50"/>
      <c r="H2" s="4"/>
      <c r="I2" s="4"/>
    </row>
    <row r="3" spans="1:9" ht="20.25" x14ac:dyDescent="0.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6</v>
      </c>
      <c r="H3" s="6" t="s">
        <v>9</v>
      </c>
      <c r="I3" s="6" t="s">
        <v>10</v>
      </c>
    </row>
    <row r="4" spans="1:9" ht="18" x14ac:dyDescent="0.25">
      <c r="A4" s="7" t="s">
        <v>11</v>
      </c>
      <c r="B4" s="7">
        <v>1</v>
      </c>
      <c r="C4" s="8">
        <v>1299</v>
      </c>
      <c r="D4" s="8">
        <v>250</v>
      </c>
      <c r="E4" s="8"/>
      <c r="F4" s="8">
        <f t="shared" ref="F4:F16" si="0">$B4*$C4</f>
        <v>1299</v>
      </c>
      <c r="G4" s="8">
        <f t="shared" ref="G4:G14" si="1">B4*D4</f>
        <v>250</v>
      </c>
      <c r="H4" s="9">
        <f t="shared" ref="H4:H12" si="2">((C4-D4)/C4)</f>
        <v>0.80754426481909158</v>
      </c>
      <c r="I4" s="4" t="s">
        <v>12</v>
      </c>
    </row>
    <row r="5" spans="1:9" ht="18" x14ac:dyDescent="0.25">
      <c r="A5" s="10" t="s">
        <v>13</v>
      </c>
      <c r="B5" s="10">
        <v>8</v>
      </c>
      <c r="C5" s="11">
        <v>65</v>
      </c>
      <c r="D5" s="12">
        <v>30</v>
      </c>
      <c r="E5" s="11">
        <f t="shared" ref="E5:E10" si="3">(B5/4)*D5</f>
        <v>60</v>
      </c>
      <c r="F5" s="11">
        <f t="shared" si="0"/>
        <v>520</v>
      </c>
      <c r="G5" s="11">
        <f t="shared" si="1"/>
        <v>240</v>
      </c>
      <c r="H5" s="13">
        <f t="shared" si="2"/>
        <v>0.53846153846153844</v>
      </c>
      <c r="I5" s="14" t="s">
        <v>12</v>
      </c>
    </row>
    <row r="6" spans="1:9" ht="18" x14ac:dyDescent="0.25">
      <c r="A6" s="7" t="s">
        <v>14</v>
      </c>
      <c r="B6" s="7">
        <v>18</v>
      </c>
      <c r="C6" s="8">
        <v>30</v>
      </c>
      <c r="D6" s="15">
        <v>26</v>
      </c>
      <c r="E6" s="8">
        <f t="shared" si="3"/>
        <v>117</v>
      </c>
      <c r="F6" s="8">
        <f t="shared" si="0"/>
        <v>540</v>
      </c>
      <c r="G6" s="8">
        <f t="shared" si="1"/>
        <v>468</v>
      </c>
      <c r="H6" s="9">
        <f t="shared" si="2"/>
        <v>0.13333333333333333</v>
      </c>
      <c r="I6" s="4" t="s">
        <v>15</v>
      </c>
    </row>
    <row r="7" spans="1:9" ht="18" x14ac:dyDescent="0.25">
      <c r="A7" s="10" t="s">
        <v>16</v>
      </c>
      <c r="B7" s="10">
        <v>3</v>
      </c>
      <c r="C7" s="11">
        <v>199</v>
      </c>
      <c r="D7" s="12">
        <v>40</v>
      </c>
      <c r="E7" s="11">
        <f t="shared" si="3"/>
        <v>30</v>
      </c>
      <c r="F7" s="11">
        <f t="shared" si="0"/>
        <v>597</v>
      </c>
      <c r="G7" s="11">
        <f t="shared" si="1"/>
        <v>120</v>
      </c>
      <c r="H7" s="13">
        <f t="shared" si="2"/>
        <v>0.79899497487437188</v>
      </c>
      <c r="I7" s="14" t="s">
        <v>15</v>
      </c>
    </row>
    <row r="8" spans="1:9" ht="18" x14ac:dyDescent="0.25">
      <c r="A8" s="7" t="s">
        <v>17</v>
      </c>
      <c r="B8" s="7">
        <v>6</v>
      </c>
      <c r="C8" s="8">
        <v>30</v>
      </c>
      <c r="D8" s="15">
        <v>15</v>
      </c>
      <c r="E8" s="8">
        <f t="shared" si="3"/>
        <v>22.5</v>
      </c>
      <c r="F8" s="8">
        <f t="shared" si="0"/>
        <v>180</v>
      </c>
      <c r="G8" s="8">
        <f t="shared" si="1"/>
        <v>90</v>
      </c>
      <c r="H8" s="9">
        <f t="shared" si="2"/>
        <v>0.5</v>
      </c>
      <c r="I8" s="4" t="s">
        <v>15</v>
      </c>
    </row>
    <row r="9" spans="1:9" ht="18" x14ac:dyDescent="0.25">
      <c r="A9" s="10" t="s">
        <v>18</v>
      </c>
      <c r="B9" s="10">
        <v>45</v>
      </c>
      <c r="C9" s="11">
        <v>18</v>
      </c>
      <c r="D9" s="11">
        <v>5</v>
      </c>
      <c r="E9" s="11">
        <f t="shared" si="3"/>
        <v>56.25</v>
      </c>
      <c r="F9" s="11">
        <f t="shared" si="0"/>
        <v>810</v>
      </c>
      <c r="G9" s="11">
        <f t="shared" si="1"/>
        <v>225</v>
      </c>
      <c r="H9" s="13">
        <f t="shared" si="2"/>
        <v>0.72222222222222221</v>
      </c>
      <c r="I9" s="14" t="s">
        <v>12</v>
      </c>
    </row>
    <row r="10" spans="1:9" ht="18" x14ac:dyDescent="0.25">
      <c r="A10" s="7" t="s">
        <v>19</v>
      </c>
      <c r="B10" s="7">
        <v>4</v>
      </c>
      <c r="C10" s="8">
        <v>60</v>
      </c>
      <c r="D10" s="8">
        <v>8.5</v>
      </c>
      <c r="E10" s="8">
        <f t="shared" si="3"/>
        <v>8.5</v>
      </c>
      <c r="F10" s="8">
        <f t="shared" si="0"/>
        <v>240</v>
      </c>
      <c r="G10" s="8">
        <f t="shared" si="1"/>
        <v>34</v>
      </c>
      <c r="H10" s="9">
        <f t="shared" si="2"/>
        <v>0.85833333333333328</v>
      </c>
      <c r="I10" s="4" t="s">
        <v>12</v>
      </c>
    </row>
    <row r="11" spans="1:9" ht="18" x14ac:dyDescent="0.25">
      <c r="A11" s="10" t="s">
        <v>20</v>
      </c>
      <c r="B11" s="10">
        <v>1</v>
      </c>
      <c r="C11" s="11">
        <v>40</v>
      </c>
      <c r="D11" s="11">
        <v>20</v>
      </c>
      <c r="E11" s="11"/>
      <c r="F11" s="11">
        <f t="shared" si="0"/>
        <v>40</v>
      </c>
      <c r="G11" s="11">
        <f t="shared" si="1"/>
        <v>20</v>
      </c>
      <c r="H11" s="13">
        <f t="shared" si="2"/>
        <v>0.5</v>
      </c>
      <c r="I11" s="14" t="s">
        <v>15</v>
      </c>
    </row>
    <row r="12" spans="1:9" ht="18" x14ac:dyDescent="0.25">
      <c r="A12" s="7" t="s">
        <v>21</v>
      </c>
      <c r="B12" s="7">
        <v>1</v>
      </c>
      <c r="C12" s="8">
        <v>27</v>
      </c>
      <c r="D12" s="8">
        <v>27</v>
      </c>
      <c r="E12" s="8"/>
      <c r="F12" s="8">
        <f t="shared" si="0"/>
        <v>27</v>
      </c>
      <c r="G12" s="8">
        <f t="shared" si="1"/>
        <v>27</v>
      </c>
      <c r="H12" s="9">
        <f t="shared" si="2"/>
        <v>0</v>
      </c>
      <c r="I12" s="4" t="s">
        <v>15</v>
      </c>
    </row>
    <row r="13" spans="1:9" ht="18" x14ac:dyDescent="0.25">
      <c r="A13" s="10" t="s">
        <v>22</v>
      </c>
      <c r="B13" s="10">
        <v>3</v>
      </c>
      <c r="C13" s="11">
        <v>40</v>
      </c>
      <c r="D13" s="11">
        <v>28</v>
      </c>
      <c r="E13" s="11">
        <f>(B13/4)*D13</f>
        <v>21</v>
      </c>
      <c r="F13" s="11">
        <f t="shared" si="0"/>
        <v>120</v>
      </c>
      <c r="G13" s="11">
        <f t="shared" si="1"/>
        <v>84</v>
      </c>
      <c r="H13" s="13">
        <f t="shared" ref="H13:H14" si="4">IFERROR(((C13-D13)/C13),"no value")</f>
        <v>0.3</v>
      </c>
      <c r="I13" s="14" t="s">
        <v>15</v>
      </c>
    </row>
    <row r="14" spans="1:9" ht="18" x14ac:dyDescent="0.25">
      <c r="A14" s="7" t="s">
        <v>23</v>
      </c>
      <c r="B14" s="7">
        <v>1</v>
      </c>
      <c r="C14" s="8">
        <v>400</v>
      </c>
      <c r="D14" s="8">
        <v>170</v>
      </c>
      <c r="E14" s="8"/>
      <c r="F14" s="8">
        <f t="shared" si="0"/>
        <v>400</v>
      </c>
      <c r="G14" s="8">
        <f t="shared" si="1"/>
        <v>170</v>
      </c>
      <c r="H14" s="9">
        <f t="shared" si="4"/>
        <v>0.57499999999999996</v>
      </c>
      <c r="I14" s="4" t="s">
        <v>12</v>
      </c>
    </row>
    <row r="15" spans="1:9" ht="18" x14ac:dyDescent="0.25">
      <c r="A15" s="10" t="s">
        <v>24</v>
      </c>
      <c r="B15" s="10">
        <v>6</v>
      </c>
      <c r="C15" s="11">
        <v>99</v>
      </c>
      <c r="D15" s="11">
        <v>146</v>
      </c>
      <c r="E15" s="11"/>
      <c r="F15" s="16">
        <f t="shared" si="0"/>
        <v>594</v>
      </c>
      <c r="G15" s="11">
        <f>B15*$D15</f>
        <v>876</v>
      </c>
      <c r="H15" s="13">
        <f t="shared" ref="H15:H19" si="5">((C15-D15)/C15)</f>
        <v>-0.47474747474747475</v>
      </c>
      <c r="I15" s="14" t="s">
        <v>15</v>
      </c>
    </row>
    <row r="16" spans="1:9" ht="18" x14ac:dyDescent="0.25">
      <c r="A16" s="17" t="s">
        <v>25</v>
      </c>
      <c r="B16" s="18">
        <v>1</v>
      </c>
      <c r="C16" s="19">
        <v>300</v>
      </c>
      <c r="D16" s="19">
        <v>220</v>
      </c>
      <c r="E16" s="19"/>
      <c r="F16" s="20">
        <f t="shared" si="0"/>
        <v>300</v>
      </c>
      <c r="G16" s="8">
        <v>220</v>
      </c>
      <c r="H16" s="9">
        <f t="shared" si="5"/>
        <v>0.26666666666666666</v>
      </c>
      <c r="I16" s="4" t="s">
        <v>12</v>
      </c>
    </row>
    <row r="17" spans="1:10" ht="18" x14ac:dyDescent="0.25">
      <c r="A17" s="10" t="s">
        <v>26</v>
      </c>
      <c r="B17" s="18">
        <v>1</v>
      </c>
      <c r="C17" s="19">
        <v>50</v>
      </c>
      <c r="D17" s="19">
        <v>35</v>
      </c>
      <c r="E17" s="19"/>
      <c r="F17" s="19">
        <v>50</v>
      </c>
      <c r="G17" s="19">
        <v>35</v>
      </c>
      <c r="H17" s="13">
        <f t="shared" si="5"/>
        <v>0.3</v>
      </c>
      <c r="I17" s="14" t="s">
        <v>12</v>
      </c>
    </row>
    <row r="18" spans="1:10" ht="18" x14ac:dyDescent="0.25">
      <c r="A18" s="7" t="s">
        <v>27</v>
      </c>
      <c r="B18" s="18">
        <v>1</v>
      </c>
      <c r="C18" s="19">
        <v>50</v>
      </c>
      <c r="D18" s="19">
        <v>35</v>
      </c>
      <c r="E18" s="19"/>
      <c r="F18" s="19">
        <v>50</v>
      </c>
      <c r="G18" s="19">
        <v>35</v>
      </c>
      <c r="H18" s="9">
        <f t="shared" si="5"/>
        <v>0.3</v>
      </c>
      <c r="I18" s="4" t="s">
        <v>12</v>
      </c>
    </row>
    <row r="19" spans="1:10" ht="18" x14ac:dyDescent="0.25">
      <c r="A19" s="10" t="s">
        <v>28</v>
      </c>
      <c r="B19" s="18">
        <v>1</v>
      </c>
      <c r="C19" s="19">
        <v>50</v>
      </c>
      <c r="D19" s="19">
        <v>30</v>
      </c>
      <c r="E19" s="19"/>
      <c r="F19" s="19">
        <v>50</v>
      </c>
      <c r="G19" s="19">
        <v>30</v>
      </c>
      <c r="H19" s="13">
        <f t="shared" si="5"/>
        <v>0.4</v>
      </c>
      <c r="I19" s="14" t="s">
        <v>12</v>
      </c>
    </row>
    <row r="20" spans="1:10" ht="18" x14ac:dyDescent="0.25">
      <c r="A20" s="7"/>
      <c r="B20" s="7"/>
      <c r="C20" s="8"/>
      <c r="D20" s="4"/>
      <c r="E20" s="8"/>
      <c r="F20" s="8"/>
      <c r="G20" s="4"/>
      <c r="H20" s="4"/>
      <c r="I20" s="4"/>
    </row>
    <row r="21" spans="1:10" ht="18" x14ac:dyDescent="0.25">
      <c r="A21" s="10" t="s">
        <v>29</v>
      </c>
      <c r="B21" s="10"/>
      <c r="C21" s="11"/>
      <c r="D21" s="14"/>
      <c r="E21" s="11">
        <f>SUM(E6:E13)</f>
        <v>255.25</v>
      </c>
      <c r="F21" s="11">
        <f t="shared" ref="F21:G21" si="6">SUM(F4:F13)</f>
        <v>4373</v>
      </c>
      <c r="G21" s="11">
        <f t="shared" si="6"/>
        <v>1558</v>
      </c>
      <c r="H21" s="21">
        <f t="shared" ref="H21:H22" si="7">(F21-G21)/F21</f>
        <v>0.64372284472901897</v>
      </c>
      <c r="I21" s="14"/>
    </row>
    <row r="22" spans="1:10" ht="18" x14ac:dyDescent="0.25">
      <c r="A22" s="7" t="s">
        <v>30</v>
      </c>
      <c r="B22" s="7"/>
      <c r="C22" s="8"/>
      <c r="D22" s="4"/>
      <c r="E22" s="8"/>
      <c r="F22" s="8">
        <f t="shared" ref="F22:G22" si="8">SUM(F14:F15)</f>
        <v>994</v>
      </c>
      <c r="G22" s="8">
        <f t="shared" si="8"/>
        <v>1046</v>
      </c>
      <c r="H22" s="22">
        <f t="shared" si="7"/>
        <v>-5.2313883299798795E-2</v>
      </c>
      <c r="I22" s="4"/>
    </row>
    <row r="23" spans="1:10" ht="18" x14ac:dyDescent="0.25">
      <c r="A23" s="23" t="s">
        <v>31</v>
      </c>
      <c r="B23" s="10"/>
      <c r="C23" s="11"/>
      <c r="D23" s="14"/>
      <c r="E23" s="24"/>
      <c r="F23" s="24" t="s">
        <v>32</v>
      </c>
      <c r="G23" s="25">
        <f>G21 - SUMIF(I4:I13, "Yes", G4:G13)+G14</f>
        <v>979</v>
      </c>
      <c r="H23" s="14"/>
      <c r="I23" s="14"/>
    </row>
    <row r="24" spans="1:10" ht="18" x14ac:dyDescent="0.25">
      <c r="A24" s="7" t="s">
        <v>33</v>
      </c>
      <c r="B24" s="7">
        <f>SUM($B4:$B13)</f>
        <v>90</v>
      </c>
      <c r="C24" s="8"/>
      <c r="D24" s="4"/>
      <c r="E24" s="7"/>
      <c r="F24" s="8">
        <f t="shared" ref="F24:G24" si="9">SUM(F4:F15)</f>
        <v>5367</v>
      </c>
      <c r="G24" s="8">
        <f t="shared" si="9"/>
        <v>2604</v>
      </c>
      <c r="H24" s="4"/>
      <c r="I24" s="4"/>
    </row>
    <row r="25" spans="1:10" ht="18" x14ac:dyDescent="0.25">
      <c r="A25" s="10" t="s">
        <v>34</v>
      </c>
      <c r="B25" s="10">
        <f>SUM(B4:B13) - SUMIF(I4:I13, "Yes", B4:B13)</f>
        <v>32</v>
      </c>
      <c r="C25" s="11"/>
      <c r="D25" s="11"/>
      <c r="E25" s="10"/>
      <c r="F25" s="10" t="s">
        <v>35</v>
      </c>
      <c r="G25" s="11">
        <f>F24-G24</f>
        <v>2763</v>
      </c>
      <c r="H25" s="21">
        <f>(F24-G24)/F24</f>
        <v>0.5148127445500279</v>
      </c>
      <c r="I25" s="14"/>
    </row>
    <row r="26" spans="1:10" ht="19.5" customHeight="1" x14ac:dyDescent="0.25">
      <c r="A26" s="26"/>
      <c r="B26" s="26"/>
      <c r="C26" s="26"/>
      <c r="D26" s="26"/>
    </row>
    <row r="27" spans="1:10" ht="18" x14ac:dyDescent="0.25">
      <c r="A27" s="26"/>
      <c r="B27" s="26"/>
      <c r="C27" s="26"/>
      <c r="D27" s="26"/>
      <c r="E27" s="27"/>
      <c r="F27" s="27" t="s">
        <v>36</v>
      </c>
      <c r="G27" s="27" t="s">
        <v>37</v>
      </c>
      <c r="H27" s="26"/>
    </row>
    <row r="28" spans="1:10" ht="18" x14ac:dyDescent="0.25">
      <c r="A28" s="26"/>
      <c r="B28" s="26"/>
      <c r="C28" s="26"/>
      <c r="D28" s="26"/>
      <c r="E28" s="26"/>
      <c r="F28" s="28">
        <f>G24</f>
        <v>2604</v>
      </c>
      <c r="G28" s="28">
        <f>H30</f>
        <v>1645</v>
      </c>
      <c r="H28" s="29">
        <f>(G28/F28)</f>
        <v>0.63172043010752688</v>
      </c>
    </row>
    <row r="29" spans="1:10" ht="20.25" x14ac:dyDescent="0.3">
      <c r="A29" s="52" t="s">
        <v>38</v>
      </c>
      <c r="B29" s="44"/>
      <c r="C29" s="45"/>
      <c r="D29" s="30"/>
      <c r="E29" s="1"/>
      <c r="H29" s="31" t="s">
        <v>39</v>
      </c>
      <c r="I29" s="31" t="s">
        <v>40</v>
      </c>
      <c r="J29" s="31" t="s">
        <v>41</v>
      </c>
    </row>
    <row r="30" spans="1:10" ht="18" x14ac:dyDescent="0.25">
      <c r="A30" s="32" t="s">
        <v>42</v>
      </c>
      <c r="B30" s="32" t="s">
        <v>43</v>
      </c>
      <c r="C30" s="32" t="s">
        <v>44</v>
      </c>
      <c r="D30" s="33" t="s">
        <v>45</v>
      </c>
      <c r="E30" s="34"/>
      <c r="F30" s="35" t="s">
        <v>38</v>
      </c>
      <c r="G30" s="36"/>
      <c r="H30" s="37">
        <f t="shared" ref="H30:I30" si="10">SUM(C31:C71)</f>
        <v>1645</v>
      </c>
      <c r="I30" s="37">
        <f t="shared" si="10"/>
        <v>-1249</v>
      </c>
      <c r="J30" s="38">
        <f>H30+I30</f>
        <v>396</v>
      </c>
    </row>
    <row r="31" spans="1:10" ht="18" x14ac:dyDescent="0.25">
      <c r="A31" s="39" t="s">
        <v>46</v>
      </c>
      <c r="B31" s="40">
        <v>45278</v>
      </c>
      <c r="C31" s="38">
        <v>50</v>
      </c>
      <c r="D31" s="34"/>
      <c r="E31" s="34"/>
      <c r="F31" s="26"/>
      <c r="G31" s="26"/>
    </row>
    <row r="32" spans="1:10" ht="18" x14ac:dyDescent="0.25">
      <c r="A32" s="39" t="s">
        <v>47</v>
      </c>
      <c r="B32" s="40">
        <v>45301</v>
      </c>
      <c r="C32" s="38">
        <v>100</v>
      </c>
      <c r="D32" s="34"/>
      <c r="E32" s="34"/>
      <c r="F32" s="26"/>
      <c r="G32" s="26"/>
    </row>
    <row r="33" spans="1:11" ht="18" x14ac:dyDescent="0.25">
      <c r="A33" s="39" t="s">
        <v>48</v>
      </c>
      <c r="B33" s="40">
        <v>45306</v>
      </c>
      <c r="C33" s="38">
        <v>40</v>
      </c>
      <c r="D33" s="34"/>
      <c r="E33" s="34"/>
      <c r="F33" s="26"/>
      <c r="G33" s="26"/>
    </row>
    <row r="34" spans="1:11" ht="18" x14ac:dyDescent="0.25">
      <c r="A34" s="39" t="s">
        <v>47</v>
      </c>
      <c r="B34" s="40">
        <v>45325</v>
      </c>
      <c r="C34" s="38">
        <v>20</v>
      </c>
      <c r="D34" s="34"/>
      <c r="E34" s="34"/>
      <c r="F34" s="26"/>
      <c r="G34" s="26"/>
    </row>
    <row r="35" spans="1:11" ht="18" x14ac:dyDescent="0.25">
      <c r="A35" s="39" t="s">
        <v>47</v>
      </c>
      <c r="B35" s="40">
        <v>45355</v>
      </c>
      <c r="C35" s="38">
        <v>20</v>
      </c>
      <c r="D35" s="34"/>
      <c r="E35" s="34"/>
      <c r="F35" s="26"/>
      <c r="G35" s="26"/>
    </row>
    <row r="36" spans="1:11" ht="15" x14ac:dyDescent="0.2">
      <c r="A36" s="39" t="s">
        <v>48</v>
      </c>
      <c r="B36" s="40">
        <v>45374</v>
      </c>
      <c r="C36" s="38">
        <v>35</v>
      </c>
      <c r="D36" s="1"/>
      <c r="E36" s="1"/>
    </row>
    <row r="37" spans="1:11" ht="15" x14ac:dyDescent="0.2">
      <c r="A37" s="39" t="s">
        <v>47</v>
      </c>
      <c r="B37" s="40">
        <v>45385</v>
      </c>
      <c r="C37" s="38">
        <v>20</v>
      </c>
      <c r="D37" s="1"/>
      <c r="E37" s="1"/>
    </row>
    <row r="38" spans="1:11" ht="15" x14ac:dyDescent="0.2">
      <c r="A38" s="39" t="s">
        <v>47</v>
      </c>
      <c r="B38" s="40">
        <v>45415</v>
      </c>
      <c r="C38" s="38">
        <v>20</v>
      </c>
      <c r="D38" s="1"/>
      <c r="E38" s="1"/>
      <c r="H38" s="31"/>
      <c r="I38" s="31"/>
      <c r="J38" s="31"/>
      <c r="K38" s="31"/>
    </row>
    <row r="39" spans="1:11" ht="15" x14ac:dyDescent="0.2">
      <c r="A39" s="39" t="s">
        <v>47</v>
      </c>
      <c r="B39" s="40">
        <v>45446</v>
      </c>
      <c r="C39" s="38">
        <v>20</v>
      </c>
      <c r="D39" s="1"/>
      <c r="E39" s="1"/>
      <c r="J39" s="41"/>
    </row>
    <row r="40" spans="1:11" ht="15" x14ac:dyDescent="0.2">
      <c r="A40" s="39" t="s">
        <v>49</v>
      </c>
      <c r="B40" s="40">
        <v>45446</v>
      </c>
      <c r="D40" s="38">
        <v>-300</v>
      </c>
      <c r="E40" s="1"/>
      <c r="J40" s="41"/>
    </row>
    <row r="41" spans="1:11" ht="15" x14ac:dyDescent="0.2">
      <c r="A41" s="39" t="s">
        <v>50</v>
      </c>
      <c r="B41" s="40">
        <v>45447</v>
      </c>
      <c r="C41" s="38">
        <v>60</v>
      </c>
      <c r="D41" s="1"/>
      <c r="E41" s="1"/>
      <c r="J41" s="41"/>
    </row>
    <row r="42" spans="1:11" ht="15" x14ac:dyDescent="0.2">
      <c r="A42" s="39" t="s">
        <v>47</v>
      </c>
      <c r="B42" s="40">
        <v>45474</v>
      </c>
      <c r="C42" s="38">
        <v>20</v>
      </c>
      <c r="D42" s="1"/>
      <c r="E42" s="1"/>
      <c r="J42" s="41"/>
    </row>
    <row r="43" spans="1:11" ht="15" x14ac:dyDescent="0.2">
      <c r="A43" s="39" t="s">
        <v>50</v>
      </c>
      <c r="B43" s="40">
        <v>45477</v>
      </c>
      <c r="C43" s="38">
        <v>60</v>
      </c>
      <c r="D43" s="1"/>
      <c r="E43" s="1"/>
    </row>
    <row r="44" spans="1:11" ht="15" x14ac:dyDescent="0.2">
      <c r="A44" s="39" t="s">
        <v>47</v>
      </c>
      <c r="B44" s="40">
        <v>45505</v>
      </c>
      <c r="C44" s="38">
        <v>20</v>
      </c>
      <c r="D44" s="1"/>
      <c r="E44" s="1"/>
    </row>
    <row r="45" spans="1:11" ht="15" x14ac:dyDescent="0.2">
      <c r="A45" s="39" t="s">
        <v>50</v>
      </c>
      <c r="B45" s="40">
        <v>45509</v>
      </c>
      <c r="C45" s="38">
        <v>60</v>
      </c>
      <c r="D45" s="1"/>
      <c r="E45" s="1"/>
    </row>
    <row r="46" spans="1:11" ht="15" x14ac:dyDescent="0.2">
      <c r="A46" s="39" t="s">
        <v>47</v>
      </c>
      <c r="B46" s="40">
        <v>45536</v>
      </c>
      <c r="C46" s="38">
        <v>20</v>
      </c>
      <c r="D46" s="1"/>
      <c r="E46" s="1"/>
    </row>
    <row r="47" spans="1:11" ht="15" x14ac:dyDescent="0.2">
      <c r="A47" s="39" t="s">
        <v>47</v>
      </c>
      <c r="B47" s="40">
        <v>45566</v>
      </c>
      <c r="C47" s="38">
        <v>20</v>
      </c>
      <c r="D47" s="1"/>
      <c r="E47" s="1"/>
    </row>
    <row r="48" spans="1:11" ht="15" x14ac:dyDescent="0.2">
      <c r="A48" s="39" t="s">
        <v>47</v>
      </c>
      <c r="B48" s="40">
        <v>45597</v>
      </c>
      <c r="C48" s="38">
        <v>20</v>
      </c>
      <c r="D48" s="1"/>
      <c r="E48" s="1"/>
    </row>
    <row r="49" spans="1:5" ht="15" x14ac:dyDescent="0.2">
      <c r="A49" s="39" t="s">
        <v>47</v>
      </c>
      <c r="B49" s="40">
        <v>45627</v>
      </c>
      <c r="C49" s="38">
        <v>20</v>
      </c>
      <c r="D49" s="1"/>
      <c r="E49" s="1"/>
    </row>
    <row r="50" spans="1:5" ht="15" x14ac:dyDescent="0.2">
      <c r="A50" s="39" t="s">
        <v>47</v>
      </c>
      <c r="B50" s="40">
        <v>45658</v>
      </c>
      <c r="C50" s="38">
        <v>20</v>
      </c>
      <c r="D50" s="1"/>
      <c r="E50" s="1"/>
    </row>
    <row r="51" spans="1:5" ht="15" x14ac:dyDescent="0.2">
      <c r="A51" s="39" t="s">
        <v>47</v>
      </c>
      <c r="B51" s="40">
        <v>45689</v>
      </c>
      <c r="C51" s="38">
        <v>20</v>
      </c>
      <c r="D51" s="1"/>
      <c r="E51" s="1"/>
    </row>
    <row r="52" spans="1:5" ht="15" x14ac:dyDescent="0.2">
      <c r="A52" s="39" t="s">
        <v>47</v>
      </c>
      <c r="B52" s="40">
        <v>45717</v>
      </c>
      <c r="C52" s="38">
        <v>20</v>
      </c>
      <c r="D52" s="1"/>
      <c r="E52" s="1"/>
    </row>
    <row r="53" spans="1:5" ht="15" x14ac:dyDescent="0.2">
      <c r="A53" s="39" t="s">
        <v>51</v>
      </c>
      <c r="B53" s="40">
        <v>45737</v>
      </c>
      <c r="C53" s="38"/>
      <c r="D53" s="38">
        <v>-170</v>
      </c>
      <c r="E53" s="1"/>
    </row>
    <row r="54" spans="1:5" ht="15" x14ac:dyDescent="0.2">
      <c r="A54" s="39" t="s">
        <v>52</v>
      </c>
      <c r="B54" s="40">
        <v>45750</v>
      </c>
      <c r="C54" s="38">
        <v>300</v>
      </c>
      <c r="D54" s="42"/>
      <c r="E54" s="1"/>
    </row>
    <row r="55" spans="1:5" ht="15" x14ac:dyDescent="0.2">
      <c r="A55" s="39" t="s">
        <v>53</v>
      </c>
      <c r="B55" s="40">
        <v>45754</v>
      </c>
      <c r="C55" s="38">
        <v>270</v>
      </c>
      <c r="D55" s="41"/>
      <c r="E55" s="1"/>
    </row>
    <row r="56" spans="1:5" ht="15" x14ac:dyDescent="0.2">
      <c r="A56" s="39" t="s">
        <v>54</v>
      </c>
      <c r="B56" s="40">
        <v>45755</v>
      </c>
      <c r="C56" s="38"/>
      <c r="D56" s="38">
        <v>-225</v>
      </c>
      <c r="E56" s="39"/>
    </row>
    <row r="57" spans="1:5" ht="15" x14ac:dyDescent="0.2">
      <c r="A57" s="39" t="s">
        <v>55</v>
      </c>
      <c r="B57" s="40">
        <v>45756</v>
      </c>
      <c r="C57" s="38">
        <v>30</v>
      </c>
      <c r="D57" s="38"/>
      <c r="E57" s="39"/>
    </row>
    <row r="58" spans="1:5" ht="15" x14ac:dyDescent="0.2">
      <c r="A58" s="39" t="s">
        <v>56</v>
      </c>
      <c r="B58" s="40">
        <v>45764</v>
      </c>
      <c r="C58" s="38"/>
      <c r="D58" s="38">
        <v>-38</v>
      </c>
      <c r="E58" s="39"/>
    </row>
    <row r="59" spans="1:5" ht="15" x14ac:dyDescent="0.2">
      <c r="A59" s="39" t="s">
        <v>57</v>
      </c>
      <c r="B59" s="40">
        <v>45764</v>
      </c>
      <c r="C59" s="38"/>
      <c r="D59" s="38">
        <v>-46</v>
      </c>
      <c r="E59" s="39"/>
    </row>
    <row r="60" spans="1:5" ht="15" x14ac:dyDescent="0.2">
      <c r="A60" s="39" t="s">
        <v>58</v>
      </c>
      <c r="B60" s="40">
        <v>45764</v>
      </c>
      <c r="C60" s="38"/>
      <c r="D60" s="38">
        <v>-38</v>
      </c>
      <c r="E60" s="39"/>
    </row>
    <row r="61" spans="1:5" ht="15" x14ac:dyDescent="0.2">
      <c r="A61" s="39" t="s">
        <v>59</v>
      </c>
      <c r="B61" s="40">
        <v>45766</v>
      </c>
      <c r="C61" s="38"/>
      <c r="D61" s="38">
        <v>-38</v>
      </c>
      <c r="E61" s="39"/>
    </row>
    <row r="62" spans="1:5" ht="15" x14ac:dyDescent="0.2">
      <c r="A62" s="39" t="s">
        <v>47</v>
      </c>
      <c r="B62" s="40">
        <v>45778</v>
      </c>
      <c r="C62" s="38">
        <v>20</v>
      </c>
      <c r="D62" s="38"/>
      <c r="E62" s="39"/>
    </row>
    <row r="63" spans="1:5" ht="15" x14ac:dyDescent="0.2">
      <c r="A63" s="39" t="s">
        <v>53</v>
      </c>
      <c r="B63" s="40">
        <v>45781</v>
      </c>
      <c r="C63" s="38">
        <v>270</v>
      </c>
      <c r="D63" s="38"/>
      <c r="E63" s="39"/>
    </row>
    <row r="64" spans="1:5" ht="15" x14ac:dyDescent="0.2">
      <c r="A64" s="39" t="s">
        <v>60</v>
      </c>
      <c r="B64" s="40">
        <v>45782</v>
      </c>
      <c r="C64" s="38"/>
      <c r="D64" s="38">
        <v>-215</v>
      </c>
      <c r="E64" s="39"/>
    </row>
    <row r="65" spans="1:5" ht="15" x14ac:dyDescent="0.2">
      <c r="A65" s="39" t="s">
        <v>19</v>
      </c>
      <c r="B65" s="40">
        <v>45785</v>
      </c>
      <c r="C65" s="38"/>
      <c r="D65" s="38">
        <v>-96</v>
      </c>
      <c r="E65" s="39"/>
    </row>
    <row r="66" spans="1:5" ht="15" x14ac:dyDescent="0.2">
      <c r="A66" s="39" t="s">
        <v>61</v>
      </c>
      <c r="B66" s="40">
        <v>45788</v>
      </c>
      <c r="C66" s="38"/>
      <c r="D66" s="38">
        <v>-63</v>
      </c>
      <c r="E66" s="39"/>
    </row>
    <row r="67" spans="1:5" ht="15" x14ac:dyDescent="0.2">
      <c r="A67" s="39" t="s">
        <v>62</v>
      </c>
      <c r="B67" s="40">
        <v>45785</v>
      </c>
      <c r="C67" s="38"/>
      <c r="D67" s="38">
        <v>-20</v>
      </c>
      <c r="E67" s="39"/>
    </row>
    <row r="68" spans="1:5" ht="15" x14ac:dyDescent="0.2">
      <c r="A68" s="39" t="s">
        <v>53</v>
      </c>
      <c r="B68" s="43">
        <v>45809</v>
      </c>
      <c r="C68" s="38">
        <v>30</v>
      </c>
      <c r="D68" s="38"/>
      <c r="E68" s="39"/>
    </row>
    <row r="69" spans="1:5" ht="15" x14ac:dyDescent="0.2">
      <c r="A69" s="39" t="s">
        <v>47</v>
      </c>
      <c r="B69" s="40">
        <v>45811</v>
      </c>
      <c r="C69" s="38">
        <v>20</v>
      </c>
      <c r="D69" s="38"/>
      <c r="E69" s="39"/>
    </row>
    <row r="70" spans="1:5" ht="15" x14ac:dyDescent="0.2">
      <c r="A70" s="39" t="s">
        <v>47</v>
      </c>
      <c r="B70" s="40">
        <v>45841</v>
      </c>
      <c r="C70" s="38">
        <v>20</v>
      </c>
      <c r="D70" s="38"/>
      <c r="E70" s="39"/>
    </row>
  </sheetData>
  <autoFilter ref="A30:C69" xr:uid="{00000000-0009-0000-0000-000001000000}"/>
  <mergeCells count="4">
    <mergeCell ref="A1:I1"/>
    <mergeCell ref="C2:D2"/>
    <mergeCell ref="F2:G2"/>
    <mergeCell ref="A29:C29"/>
  </mergeCells>
  <conditionalFormatting sqref="A4:H19">
    <cfRule type="expression" dxfId="2" priority="1">
      <formula>$I4="Yes"</formula>
    </cfRule>
  </conditionalFormatting>
  <conditionalFormatting sqref="A4:H25">
    <cfRule type="expression" dxfId="1" priority="2">
      <formula>$H4&gt;0</formula>
    </cfRule>
  </conditionalFormatting>
  <conditionalFormatting sqref="I21">
    <cfRule type="notContainsBlanks" dxfId="0" priority="3">
      <formula>LEN(TRIM(I21))&gt;0</formula>
    </cfRule>
  </conditionalFormatting>
  <dataValidations count="1">
    <dataValidation type="list" allowBlank="1" showErrorMessage="1" sqref="I4:I19" xr:uid="{00000000-0002-0000-0100-000000000000}">
      <formula1>"Yes,No"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drawing r:id="rId1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 Upgrade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Newkirk, Dustin (ITS)</cp:lastModifiedBy>
  <dcterms:modified xsi:type="dcterms:W3CDTF">2026-09-01T13:54:21Z</dcterms:modified>
</cp:coreProperties>
</file>